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1">'PARA+RAD+LEUC'!$A$1:$K$28</definedName>
  </definedNames>
  <calcPr fullCalcOnLoad="1"/>
</workbook>
</file>

<file path=xl/sharedStrings.xml><?xml version="1.0" encoding="utf-8"?>
<sst xmlns="http://schemas.openxmlformats.org/spreadsheetml/2006/main" count="296" uniqueCount="127">
  <si>
    <t>Cod tip decont</t>
  </si>
  <si>
    <t>Descriere</t>
  </si>
  <si>
    <t>Cod partener</t>
  </si>
  <si>
    <t>Nume partener</t>
  </si>
  <si>
    <t>Nr. contract</t>
  </si>
  <si>
    <t>An contract</t>
  </si>
  <si>
    <t>NHPSHU_HPN_MED</t>
  </si>
  <si>
    <t>Decont medicamente SHU_HPN</t>
  </si>
  <si>
    <t>IS01</t>
  </si>
  <si>
    <t>SPITALUL CLINIC JUDETEAN DE URGENTA SF. SPIRIDON IASI</t>
  </si>
  <si>
    <t>2022</t>
  </si>
  <si>
    <t>NHP</t>
  </si>
  <si>
    <t>NHPPOLI_AMIL_MED</t>
  </si>
  <si>
    <t>Decont medicamente - 6.5.3 Amiloidoza cu transtiretina</t>
  </si>
  <si>
    <t>NHPSINDROM_IMUP_MED</t>
  </si>
  <si>
    <t>Decont medicamente pentru Sindrom de imunodeficienta primara</t>
  </si>
  <si>
    <t>NHPBR_SPT_CV_MED</t>
  </si>
  <si>
    <t>Decont medicamente Boli rare - incluse conditionat tratament spitalicesc(6.27)</t>
  </si>
  <si>
    <t>NHPHEMO_MED</t>
  </si>
  <si>
    <t>Decont medicamente pentru programul national de hemofilie, talasemie si alte boli rare</t>
  </si>
  <si>
    <t>NHPDIABET_MED</t>
  </si>
  <si>
    <t>Decont medicamente pentru programul national de diabet zaharat</t>
  </si>
  <si>
    <t>NHPDIABET_MAT</t>
  </si>
  <si>
    <t>Decont materiale sanitare pentru programul national de diabet zaharat</t>
  </si>
  <si>
    <t>NHPORTO_MAT</t>
  </si>
  <si>
    <t>Decont materiale sanitare pentru programul national de ortopedie</t>
  </si>
  <si>
    <t>NHPCARDIO_MAT</t>
  </si>
  <si>
    <t>Decont materiale sanitare pentru programul national de boli cardiovasculare</t>
  </si>
  <si>
    <t>IS02</t>
  </si>
  <si>
    <t>SPITALUL CLINIC DE URGENTA PENTRU COPII "SF.MARIA" IASI</t>
  </si>
  <si>
    <t>NHPDTAIP_HC_D_MAT</t>
  </si>
  <si>
    <t>Decont materiale sanitare pentru tratamentul hidrocefaliei congenitale sau dobandite la copil</t>
  </si>
  <si>
    <t>NHPPONCO_MED</t>
  </si>
  <si>
    <t>Decont medicamente pentru programul national de oncologie</t>
  </si>
  <si>
    <t>IS03</t>
  </si>
  <si>
    <t>INSTITUTUL DE BOLI CARDIOVASCULARE "PROF.DR. G.I.M. GEORGESCU" IASI</t>
  </si>
  <si>
    <t>NHPH_POMPE_MED</t>
  </si>
  <si>
    <t>Decont medicamente pentru Boala Pompe</t>
  </si>
  <si>
    <t>IS04</t>
  </si>
  <si>
    <t>SPITALUL CLINIC  DR.C.I.PARHON IASI</t>
  </si>
  <si>
    <t>NHPSCLER_TUB_MED</t>
  </si>
  <si>
    <t>Decont medicamente pentru scleroza tuberoasa</t>
  </si>
  <si>
    <t>NHPH_FABRY_MED</t>
  </si>
  <si>
    <t>Decont medicamente pentru Boala Fabry</t>
  </si>
  <si>
    <t>NHPH_PULM_MED</t>
  </si>
  <si>
    <t>Decont medicamente pentru hipertensiune pulmonara</t>
  </si>
  <si>
    <t>IS07</t>
  </si>
  <si>
    <t>SPITALUL CLINIC DE PNEUMOFTIZIOLOGIE IASI</t>
  </si>
  <si>
    <t>NHPNEURO_DI_MED</t>
  </si>
  <si>
    <t>Decont medicamente pentru boli neurologice degenerative/inflamatorii</t>
  </si>
  <si>
    <t>IS11</t>
  </si>
  <si>
    <t>SP. CL. URGENTA  "PROF. DR. N. OBLU" IASI</t>
  </si>
  <si>
    <t>1700</t>
  </si>
  <si>
    <t>NHPDTAIP_RI_MAT</t>
  </si>
  <si>
    <t>Decont materiale sanitare pentru radiologie interventionala</t>
  </si>
  <si>
    <t>NHPSURDO_MAT</t>
  </si>
  <si>
    <t>Decont materiale sanitare pentru subprogramul de tratament al surditatii congenitale prin implant cohlear si proteze auditive</t>
  </si>
  <si>
    <t>IS12</t>
  </si>
  <si>
    <t>SPITALUL CLINIC DE RECUPERARE IASI</t>
  </si>
  <si>
    <t>NHPNEURO_MED</t>
  </si>
  <si>
    <t>Decont medicamente pentru subprogramul de tratament al sclerozei multiple</t>
  </si>
  <si>
    <t>IS32</t>
  </si>
  <si>
    <t>CENTRUL DE ONCOLOGIE EUROCLINIC SRL</t>
  </si>
  <si>
    <t>NHPPONCO_MAMAR_MAT</t>
  </si>
  <si>
    <t>Decont materiale sanitare pentru Afectiuni oncologice prin endoprotezare</t>
  </si>
  <si>
    <t>IS36</t>
  </si>
  <si>
    <t>INSTITUTUL REGIONAL DE ONCOLOGIE IASI</t>
  </si>
  <si>
    <t>2707</t>
  </si>
  <si>
    <t>NHPENDO_MED</t>
  </si>
  <si>
    <t>Decont medicamente pentru programul national de boli endocrine</t>
  </si>
  <si>
    <t>IS48</t>
  </si>
  <si>
    <t>MNT HEALTHCARE EUROPE SRL</t>
  </si>
  <si>
    <t>DECONTURI PNS SEPTEMBRIE 2023</t>
  </si>
  <si>
    <t>MEDICAMENTE PNS</t>
  </si>
  <si>
    <t>MATERIALE SANITARE PNS</t>
  </si>
  <si>
    <t>UCRAINA AUGUST 2023</t>
  </si>
  <si>
    <t>mii lei</t>
  </si>
  <si>
    <t>DECONT SEPT. 2023</t>
  </si>
  <si>
    <t>UCRAINA SEPT. 2023</t>
  </si>
  <si>
    <t>ACT.CURENTA SEPTEMBRIE 2023</t>
  </si>
  <si>
    <t>TOTAL DECONT/PNS SEPTEMBRIE 2023</t>
  </si>
  <si>
    <t>NHPNEURO_MED_COST VOLUM</t>
  </si>
  <si>
    <t>NHPPONCO_MED_COST VOLUM</t>
  </si>
  <si>
    <t>RADIOTERAPIE</t>
  </si>
  <si>
    <t>Tip decont</t>
  </si>
  <si>
    <t>Partner code</t>
  </si>
  <si>
    <t>Partner name</t>
  </si>
  <si>
    <t>Descriere tip decont</t>
  </si>
  <si>
    <t>Cod categorie partener</t>
  </si>
  <si>
    <t>Valoare (mii lei)</t>
  </si>
  <si>
    <t>NHP_SRV_RDT</t>
  </si>
  <si>
    <t>Decont servicii radioterapie in cadrul subprogramului de radioterapie a bolnavilor cu afectiuni oncologice</t>
  </si>
  <si>
    <t>3404</t>
  </si>
  <si>
    <t>2017</t>
  </si>
  <si>
    <t>IS43</t>
  </si>
  <si>
    <t>ELITYS HOSPITAL</t>
  </si>
  <si>
    <t xml:space="preserve">TOTAL </t>
  </si>
  <si>
    <t>LEUCEMII+GAMA KNIFE</t>
  </si>
  <si>
    <t>NHP_SRV_ONCOLA</t>
  </si>
  <si>
    <t>Decont servicii pentru diagnosticul initial si de certitudine al leucemiilor acute</t>
  </si>
  <si>
    <t>NHP_SRV_GK</t>
  </si>
  <si>
    <t>Decont servicii prin tratament Gamma-Knife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</si>
  <si>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</si>
  <si>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</si>
  <si>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</si>
  <si>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</si>
  <si>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</si>
  <si>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</si>
  <si>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</si>
  <si>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</si>
  <si>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</si>
  <si>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</si>
  <si>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</si>
  <si>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</si>
  <si>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</si>
  <si>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</si>
  <si>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</si>
  <si>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</si>
  <si>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T06</t>
  </si>
  <si>
    <t>SPITAL CF IASI</t>
  </si>
  <si>
    <t>3589</t>
  </si>
  <si>
    <t>IS14</t>
  </si>
  <si>
    <t>SPITAL MUNICIPAL PASCANI</t>
  </si>
  <si>
    <t>PARA_NHP7</t>
  </si>
  <si>
    <t>TOP MEDICAL GRUP</t>
  </si>
  <si>
    <t>ACT.CURENTA SEPT. 2023</t>
  </si>
  <si>
    <t>am scazut 640 lei Ukr aug +12160 UKR sep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</si>
</sst>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b/>
      <sz val="9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12" xfId="0" applyNumberFormat="1" applyBorder="1" applyAlignment="1">
      <alignment horizontal="right" wrapText="1"/>
    </xf>
    <xf numFmtId="4" fontId="4" fillId="34" borderId="13" xfId="0" applyNumberFormat="1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4" xfId="0" applyNumberFormat="1" applyBorder="1" applyAlignment="1">
      <alignment horizontal="right" wrapText="1"/>
    </xf>
    <xf numFmtId="0" fontId="0" fillId="0" borderId="13" xfId="0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55" applyFont="1">
      <alignment/>
      <protection/>
    </xf>
    <xf numFmtId="17" fontId="4" fillId="0" borderId="0" xfId="55" applyNumberFormat="1" applyFont="1" applyBorder="1">
      <alignment/>
      <protection/>
    </xf>
    <xf numFmtId="0" fontId="4" fillId="0" borderId="0" xfId="55" applyFont="1">
      <alignment/>
      <protection/>
    </xf>
    <xf numFmtId="0" fontId="42" fillId="0" borderId="0" xfId="55" applyFont="1">
      <alignment/>
      <protection/>
    </xf>
    <xf numFmtId="0" fontId="3" fillId="33" borderId="10" xfId="55" applyFont="1" applyFill="1" applyBorder="1" applyAlignment="1">
      <alignment horizontal="center" wrapText="1"/>
      <protection/>
    </xf>
    <xf numFmtId="0" fontId="3" fillId="33" borderId="15" xfId="55" applyFont="1" applyFill="1" applyBorder="1" applyAlignment="1">
      <alignment horizontal="center" wrapText="1"/>
      <protection/>
    </xf>
    <xf numFmtId="0" fontId="3" fillId="33" borderId="12" xfId="55" applyFont="1" applyFill="1" applyBorder="1" applyAlignment="1">
      <alignment horizontal="center" wrapText="1"/>
      <protection/>
    </xf>
    <xf numFmtId="0" fontId="3" fillId="33" borderId="11" xfId="55" applyFont="1" applyFill="1" applyBorder="1" applyAlignment="1">
      <alignment horizontal="center" wrapText="1"/>
      <protection/>
    </xf>
    <xf numFmtId="0" fontId="4" fillId="34" borderId="11" xfId="55" applyFont="1" applyFill="1" applyBorder="1" applyAlignment="1">
      <alignment horizontal="center" wrapText="1"/>
      <protection/>
    </xf>
    <xf numFmtId="0" fontId="42" fillId="0" borderId="0" xfId="55" applyFont="1" applyAlignment="1">
      <alignment wrapText="1"/>
      <protection/>
    </xf>
    <xf numFmtId="0" fontId="5" fillId="0" borderId="0" xfId="55" applyFont="1" applyAlignment="1">
      <alignment wrapText="1"/>
      <protection/>
    </xf>
    <xf numFmtId="0" fontId="5" fillId="0" borderId="12" xfId="55" applyFont="1" applyBorder="1" applyAlignment="1">
      <alignment wrapText="1"/>
      <protection/>
    </xf>
    <xf numFmtId="0" fontId="5" fillId="0" borderId="11" xfId="55" applyFont="1" applyBorder="1" applyAlignment="1">
      <alignment wrapText="1"/>
      <protection/>
    </xf>
    <xf numFmtId="0" fontId="5" fillId="0" borderId="16" xfId="55" applyFont="1" applyBorder="1" applyAlignment="1">
      <alignment wrapText="1"/>
      <protection/>
    </xf>
    <xf numFmtId="0" fontId="5" fillId="0" borderId="11" xfId="55" applyFont="1" applyBorder="1" applyAlignment="1">
      <alignment horizontal="right" wrapText="1"/>
      <protection/>
    </xf>
    <xf numFmtId="4" fontId="5" fillId="35" borderId="11" xfId="55" applyNumberFormat="1" applyFont="1" applyFill="1" applyBorder="1" applyAlignment="1">
      <alignment horizontal="right" wrapText="1"/>
      <protection/>
    </xf>
    <xf numFmtId="164" fontId="4" fillId="0" borderId="11" xfId="55" applyNumberFormat="1" applyFont="1" applyBorder="1" applyAlignment="1">
      <alignment wrapText="1"/>
      <protection/>
    </xf>
    <xf numFmtId="4" fontId="42" fillId="0" borderId="0" xfId="55" applyNumberFormat="1" applyFont="1" applyAlignment="1">
      <alignment wrapText="1"/>
      <protection/>
    </xf>
    <xf numFmtId="0" fontId="43" fillId="0" borderId="0" xfId="55" applyFont="1" applyAlignment="1">
      <alignment wrapText="1"/>
      <protection/>
    </xf>
    <xf numFmtId="0" fontId="5" fillId="0" borderId="0" xfId="55" applyFont="1" applyBorder="1" applyAlignment="1">
      <alignment wrapText="1"/>
      <protection/>
    </xf>
    <xf numFmtId="0" fontId="5" fillId="0" borderId="10" xfId="55" applyFont="1" applyBorder="1" applyAlignment="1">
      <alignment wrapText="1"/>
      <protection/>
    </xf>
    <xf numFmtId="4" fontId="5" fillId="0" borderId="11" xfId="55" applyNumberFormat="1" applyFont="1" applyBorder="1" applyAlignment="1">
      <alignment horizontal="right" wrapText="1"/>
      <protection/>
    </xf>
    <xf numFmtId="0" fontId="5" fillId="0" borderId="15" xfId="55" applyFont="1" applyBorder="1" applyAlignment="1">
      <alignment wrapText="1"/>
      <protection/>
    </xf>
    <xf numFmtId="0" fontId="5" fillId="0" borderId="16" xfId="55" applyFont="1" applyBorder="1" applyAlignment="1">
      <alignment horizontal="right" wrapText="1"/>
      <protection/>
    </xf>
    <xf numFmtId="4" fontId="5" fillId="0" borderId="16" xfId="55" applyNumberFormat="1" applyFont="1" applyBorder="1" applyAlignment="1">
      <alignment horizontal="right" wrapText="1"/>
      <protection/>
    </xf>
    <xf numFmtId="0" fontId="4" fillId="0" borderId="11" xfId="55" applyFont="1" applyBorder="1">
      <alignment/>
      <protection/>
    </xf>
    <xf numFmtId="0" fontId="4" fillId="0" borderId="11" xfId="55" applyFont="1" applyBorder="1" applyAlignment="1">
      <alignment horizontal="right"/>
      <protection/>
    </xf>
    <xf numFmtId="4" fontId="4" fillId="0" borderId="11" xfId="55" applyNumberFormat="1" applyFont="1" applyBorder="1">
      <alignment/>
      <protection/>
    </xf>
    <xf numFmtId="165" fontId="4" fillId="0" borderId="11" xfId="55" applyNumberFormat="1" applyFont="1" applyBorder="1">
      <alignment/>
      <protection/>
    </xf>
    <xf numFmtId="4" fontId="44" fillId="0" borderId="0" xfId="55" applyNumberFormat="1" applyFont="1">
      <alignment/>
      <protection/>
    </xf>
    <xf numFmtId="0" fontId="5" fillId="0" borderId="0" xfId="55" applyFont="1" applyBorder="1" applyAlignment="1">
      <alignment horizontal="right"/>
      <protection/>
    </xf>
    <xf numFmtId="4" fontId="5" fillId="0" borderId="0" xfId="55" applyNumberFormat="1" applyFont="1">
      <alignment/>
      <protection/>
    </xf>
    <xf numFmtId="0" fontId="2" fillId="34" borderId="11" xfId="55" applyFont="1" applyFill="1" applyBorder="1" applyAlignment="1">
      <alignment wrapText="1"/>
      <protection/>
    </xf>
    <xf numFmtId="0" fontId="4" fillId="34" borderId="13" xfId="55" applyFont="1" applyFill="1" applyBorder="1" applyAlignment="1">
      <alignment horizontal="center" wrapText="1"/>
      <protection/>
    </xf>
    <xf numFmtId="0" fontId="5" fillId="0" borderId="11" xfId="55" applyFont="1" applyBorder="1">
      <alignment/>
      <protection/>
    </xf>
    <xf numFmtId="4" fontId="5" fillId="0" borderId="11" xfId="55" applyNumberFormat="1" applyFont="1" applyBorder="1" applyAlignment="1">
      <alignment/>
      <protection/>
    </xf>
    <xf numFmtId="4" fontId="5" fillId="0" borderId="11" xfId="55" applyNumberFormat="1" applyFont="1" applyBorder="1">
      <alignment/>
      <protection/>
    </xf>
    <xf numFmtId="165" fontId="5" fillId="0" borderId="0" xfId="55" applyNumberFormat="1" applyFont="1">
      <alignment/>
      <protection/>
    </xf>
    <xf numFmtId="166" fontId="4" fillId="0" borderId="11" xfId="55" applyNumberFormat="1" applyFont="1" applyBorder="1" applyAlignment="1">
      <alignment wrapText="1"/>
      <protection/>
    </xf>
    <xf numFmtId="0" fontId="4" fillId="0" borderId="17" xfId="55" applyFont="1" applyBorder="1">
      <alignment/>
      <protection/>
    </xf>
    <xf numFmtId="4" fontId="4" fillId="0" borderId="11" xfId="55" applyNumberFormat="1" applyFont="1" applyBorder="1" applyAlignment="1">
      <alignment horizontal="right"/>
      <protection/>
    </xf>
    <xf numFmtId="166" fontId="4" fillId="0" borderId="11" xfId="55" applyNumberFormat="1" applyFont="1" applyBorder="1" applyAlignment="1">
      <alignment horizontal="right"/>
      <protection/>
    </xf>
    <xf numFmtId="0" fontId="44" fillId="0" borderId="0" xfId="55" applyFont="1">
      <alignment/>
      <protection/>
    </xf>
    <xf numFmtId="0" fontId="5" fillId="0" borderId="0" xfId="55" applyFont="1" applyBorder="1">
      <alignment/>
      <protection/>
    </xf>
    <xf numFmtId="4" fontId="5" fillId="0" borderId="0" xfId="55" applyNumberFormat="1" applyFont="1" applyBorder="1" applyAlignment="1">
      <alignment horizontal="right"/>
      <protection/>
    </xf>
    <xf numFmtId="166" fontId="4" fillId="0" borderId="0" xfId="55" applyNumberFormat="1" applyFont="1">
      <alignment/>
      <protection/>
    </xf>
    <xf numFmtId="0" fontId="5" fillId="0" borderId="18" xfId="55" applyFont="1" applyBorder="1">
      <alignment/>
      <protection/>
    </xf>
    <xf numFmtId="0" fontId="4" fillId="0" borderId="0" xfId="55" applyFont="1" applyBorder="1">
      <alignment/>
      <protection/>
    </xf>
    <xf numFmtId="0" fontId="5" fillId="0" borderId="11" xfId="55" applyFont="1" applyBorder="1" applyAlignment="1">
      <alignment horizontal="left" wrapText="1"/>
      <protection/>
    </xf>
    <xf numFmtId="0" fontId="1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4" fontId="0" fillId="0" borderId="13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I42" sqref="I42"/>
    </sheetView>
  </sheetViews>
  <sheetFormatPr defaultColWidth="9.140625" defaultRowHeight="12.75" outlineLevelCol="1"/>
  <cols>
    <col min="2" max="2" width="46.8515625" style="0" customWidth="1"/>
    <col min="3" max="3" width="26.28125" style="0" customWidth="1"/>
    <col min="4" max="4" width="44.00390625" style="0" customWidth="1"/>
    <col min="5" max="6" width="12.421875" style="0" hidden="1" customWidth="1" outlineLevel="1"/>
    <col min="7" max="7" width="12.421875" style="0" customWidth="1" collapsed="1"/>
    <col min="8" max="9" width="12.421875" style="0" customWidth="1"/>
    <col min="10" max="10" width="9.140625" style="17" customWidth="1"/>
  </cols>
  <sheetData>
    <row r="1" ht="12.75">
      <c r="A1" s="4" t="s">
        <v>72</v>
      </c>
    </row>
    <row r="3" ht="12.75">
      <c r="A3" s="4" t="s">
        <v>73</v>
      </c>
    </row>
    <row r="4" spans="1:10" s="2" customFormat="1" ht="48">
      <c r="A4" s="1" t="s">
        <v>2</v>
      </c>
      <c r="B4" s="1" t="s">
        <v>3</v>
      </c>
      <c r="C4" s="1" t="s">
        <v>0</v>
      </c>
      <c r="D4" s="1" t="s">
        <v>1</v>
      </c>
      <c r="E4" s="6" t="s">
        <v>77</v>
      </c>
      <c r="F4" s="10" t="s">
        <v>78</v>
      </c>
      <c r="G4" s="11" t="s">
        <v>79</v>
      </c>
      <c r="H4" s="11" t="s">
        <v>80</v>
      </c>
      <c r="I4" s="7" t="s">
        <v>76</v>
      </c>
      <c r="J4" s="5"/>
    </row>
    <row r="5" spans="1:10" s="2" customFormat="1" ht="25.5" customHeight="1">
      <c r="A5" s="3" t="s">
        <v>50</v>
      </c>
      <c r="B5" s="3" t="s">
        <v>51</v>
      </c>
      <c r="C5" s="3" t="s">
        <v>48</v>
      </c>
      <c r="D5" s="3" t="s">
        <v>49</v>
      </c>
      <c r="E5" s="9">
        <v>130492.62</v>
      </c>
      <c r="F5" s="12"/>
      <c r="G5" s="16">
        <f>E5-F5</f>
        <v>130492.62</v>
      </c>
      <c r="H5" s="16">
        <f>G5+G6+G7+G8+G9+G10+G11+G12+G13+G14</f>
        <v>2147580.3400000003</v>
      </c>
      <c r="I5" s="72">
        <f>H5/1000</f>
        <v>2147.5803400000004</v>
      </c>
      <c r="J5" s="5"/>
    </row>
    <row r="6" spans="1:10" s="2" customFormat="1" ht="25.5" customHeight="1">
      <c r="A6" s="3" t="s">
        <v>8</v>
      </c>
      <c r="B6" s="3" t="s">
        <v>9</v>
      </c>
      <c r="C6" s="3" t="s">
        <v>14</v>
      </c>
      <c r="D6" s="3" t="s">
        <v>15</v>
      </c>
      <c r="E6" s="9">
        <v>156178.99</v>
      </c>
      <c r="F6" s="12"/>
      <c r="G6" s="16">
        <f aca="true" t="shared" si="0" ref="G6:G30">E6-F6</f>
        <v>156178.99</v>
      </c>
      <c r="H6" s="12"/>
      <c r="I6" s="72"/>
      <c r="J6" s="5"/>
    </row>
    <row r="7" spans="1:10" s="2" customFormat="1" ht="25.5" customHeight="1">
      <c r="A7" s="3" t="s">
        <v>28</v>
      </c>
      <c r="B7" s="3" t="s">
        <v>29</v>
      </c>
      <c r="C7" s="3" t="s">
        <v>14</v>
      </c>
      <c r="D7" s="3" t="s">
        <v>15</v>
      </c>
      <c r="E7" s="9">
        <v>35201.11</v>
      </c>
      <c r="F7" s="12"/>
      <c r="G7" s="16">
        <f t="shared" si="0"/>
        <v>35201.11</v>
      </c>
      <c r="H7" s="12"/>
      <c r="I7" s="72"/>
      <c r="J7" s="5"/>
    </row>
    <row r="8" spans="1:10" s="2" customFormat="1" ht="25.5" customHeight="1">
      <c r="A8" s="3" t="s">
        <v>46</v>
      </c>
      <c r="B8" s="3" t="s">
        <v>47</v>
      </c>
      <c r="C8" s="3" t="s">
        <v>44</v>
      </c>
      <c r="D8" s="3" t="s">
        <v>45</v>
      </c>
      <c r="E8" s="9">
        <v>119581.45</v>
      </c>
      <c r="F8" s="12"/>
      <c r="G8" s="16">
        <f t="shared" si="0"/>
        <v>119581.45</v>
      </c>
      <c r="H8" s="12"/>
      <c r="I8" s="72"/>
      <c r="J8" s="5"/>
    </row>
    <row r="9" spans="1:10" s="2" customFormat="1" ht="25.5" customHeight="1">
      <c r="A9" s="3" t="s">
        <v>38</v>
      </c>
      <c r="B9" s="3" t="s">
        <v>39</v>
      </c>
      <c r="C9" s="3" t="s">
        <v>36</v>
      </c>
      <c r="D9" s="3" t="s">
        <v>37</v>
      </c>
      <c r="E9" s="9">
        <v>121531.09</v>
      </c>
      <c r="F9" s="12"/>
      <c r="G9" s="16">
        <f t="shared" si="0"/>
        <v>121531.09</v>
      </c>
      <c r="H9" s="12"/>
      <c r="I9" s="72"/>
      <c r="J9" s="5"/>
    </row>
    <row r="10" spans="1:10" s="2" customFormat="1" ht="25.5" customHeight="1">
      <c r="A10" s="3" t="s">
        <v>38</v>
      </c>
      <c r="B10" s="3" t="s">
        <v>39</v>
      </c>
      <c r="C10" s="3" t="s">
        <v>40</v>
      </c>
      <c r="D10" s="3" t="s">
        <v>41</v>
      </c>
      <c r="E10" s="9">
        <v>153535.66</v>
      </c>
      <c r="F10" s="12"/>
      <c r="G10" s="16">
        <f t="shared" si="0"/>
        <v>153535.66</v>
      </c>
      <c r="H10" s="12"/>
      <c r="I10" s="72"/>
      <c r="J10" s="5"/>
    </row>
    <row r="11" spans="1:10" s="2" customFormat="1" ht="25.5" customHeight="1">
      <c r="A11" s="3" t="s">
        <v>38</v>
      </c>
      <c r="B11" s="3" t="s">
        <v>39</v>
      </c>
      <c r="C11" s="3" t="s">
        <v>42</v>
      </c>
      <c r="D11" s="3" t="s">
        <v>43</v>
      </c>
      <c r="E11" s="9">
        <v>107718.41</v>
      </c>
      <c r="F11" s="12"/>
      <c r="G11" s="16">
        <f t="shared" si="0"/>
        <v>107718.41</v>
      </c>
      <c r="H11" s="12"/>
      <c r="I11" s="72"/>
      <c r="J11" s="5"/>
    </row>
    <row r="12" spans="1:10" s="2" customFormat="1" ht="25.5" customHeight="1">
      <c r="A12" s="3" t="s">
        <v>8</v>
      </c>
      <c r="B12" s="3" t="s">
        <v>9</v>
      </c>
      <c r="C12" s="3" t="s">
        <v>12</v>
      </c>
      <c r="D12" s="3" t="s">
        <v>13</v>
      </c>
      <c r="E12" s="9">
        <v>386710.2</v>
      </c>
      <c r="F12" s="12"/>
      <c r="G12" s="16">
        <f t="shared" si="0"/>
        <v>386710.2</v>
      </c>
      <c r="H12" s="12"/>
      <c r="I12" s="72"/>
      <c r="J12" s="5"/>
    </row>
    <row r="13" spans="1:10" s="2" customFormat="1" ht="25.5" customHeight="1">
      <c r="A13" s="3" t="s">
        <v>8</v>
      </c>
      <c r="B13" s="3" t="s">
        <v>9</v>
      </c>
      <c r="C13" s="3" t="s">
        <v>6</v>
      </c>
      <c r="D13" s="3" t="s">
        <v>7</v>
      </c>
      <c r="E13" s="9">
        <v>535359.17</v>
      </c>
      <c r="F13" s="12"/>
      <c r="G13" s="16">
        <f t="shared" si="0"/>
        <v>535359.17</v>
      </c>
      <c r="H13" s="12"/>
      <c r="I13" s="72"/>
      <c r="J13" s="5"/>
    </row>
    <row r="14" spans="1:10" s="2" customFormat="1" ht="25.5" customHeight="1">
      <c r="A14" s="3" t="s">
        <v>38</v>
      </c>
      <c r="B14" s="3" t="s">
        <v>39</v>
      </c>
      <c r="C14" s="3" t="s">
        <v>6</v>
      </c>
      <c r="D14" s="3" t="s">
        <v>7</v>
      </c>
      <c r="E14" s="9">
        <v>401271.64</v>
      </c>
      <c r="F14" s="12"/>
      <c r="G14" s="16">
        <f t="shared" si="0"/>
        <v>401271.64</v>
      </c>
      <c r="H14" s="12"/>
      <c r="I14" s="72"/>
      <c r="J14" s="5"/>
    </row>
    <row r="15" spans="1:10" s="2" customFormat="1" ht="25.5" customHeight="1">
      <c r="A15" s="3" t="s">
        <v>8</v>
      </c>
      <c r="B15" s="3" t="s">
        <v>9</v>
      </c>
      <c r="C15" s="3" t="s">
        <v>20</v>
      </c>
      <c r="D15" s="3" t="s">
        <v>21</v>
      </c>
      <c r="E15" s="9">
        <v>5605.29</v>
      </c>
      <c r="F15" s="12"/>
      <c r="G15" s="16">
        <f t="shared" si="0"/>
        <v>5605.29</v>
      </c>
      <c r="H15" s="16">
        <f>G15+G16</f>
        <v>7326.73</v>
      </c>
      <c r="I15" s="72">
        <f>H15/1000</f>
        <v>7.3267299999999995</v>
      </c>
      <c r="J15" s="5"/>
    </row>
    <row r="16" spans="1:10" s="2" customFormat="1" ht="25.5" customHeight="1">
      <c r="A16" s="3" t="s">
        <v>28</v>
      </c>
      <c r="B16" s="3" t="s">
        <v>29</v>
      </c>
      <c r="C16" s="3" t="s">
        <v>20</v>
      </c>
      <c r="D16" s="3" t="s">
        <v>21</v>
      </c>
      <c r="E16" s="9">
        <v>1721.44</v>
      </c>
      <c r="F16" s="12"/>
      <c r="G16" s="16">
        <f t="shared" si="0"/>
        <v>1721.44</v>
      </c>
      <c r="H16" s="12"/>
      <c r="I16" s="72"/>
      <c r="J16" s="5"/>
    </row>
    <row r="17" spans="1:10" s="2" customFormat="1" ht="25.5" customHeight="1">
      <c r="A17" s="3" t="s">
        <v>57</v>
      </c>
      <c r="B17" s="3" t="s">
        <v>58</v>
      </c>
      <c r="C17" s="3" t="s">
        <v>59</v>
      </c>
      <c r="D17" s="3" t="s">
        <v>60</v>
      </c>
      <c r="E17" s="9">
        <v>495391.45</v>
      </c>
      <c r="F17" s="12"/>
      <c r="G17" s="16">
        <f t="shared" si="0"/>
        <v>495391.45</v>
      </c>
      <c r="H17" s="16">
        <f>G17</f>
        <v>495391.45</v>
      </c>
      <c r="I17" s="72">
        <f>H17/1000</f>
        <v>495.39145</v>
      </c>
      <c r="J17" s="5"/>
    </row>
    <row r="18" spans="1:10" s="2" customFormat="1" ht="25.5" customHeight="1">
      <c r="A18" s="3" t="s">
        <v>8</v>
      </c>
      <c r="B18" s="3" t="s">
        <v>9</v>
      </c>
      <c r="C18" s="3" t="s">
        <v>18</v>
      </c>
      <c r="D18" s="3" t="s">
        <v>19</v>
      </c>
      <c r="E18" s="9">
        <v>925528.25</v>
      </c>
      <c r="F18" s="12"/>
      <c r="G18" s="16">
        <f t="shared" si="0"/>
        <v>925528.25</v>
      </c>
      <c r="H18" s="16">
        <f>G18+G19</f>
        <v>1135120.97</v>
      </c>
      <c r="I18" s="72">
        <f>H18/1000</f>
        <v>1135.12097</v>
      </c>
      <c r="J18" s="5"/>
    </row>
    <row r="19" spans="1:10" s="2" customFormat="1" ht="25.5" customHeight="1">
      <c r="A19" s="3" t="s">
        <v>28</v>
      </c>
      <c r="B19" s="3" t="s">
        <v>29</v>
      </c>
      <c r="C19" s="3" t="s">
        <v>18</v>
      </c>
      <c r="D19" s="3" t="s">
        <v>19</v>
      </c>
      <c r="E19" s="9">
        <v>209592.72</v>
      </c>
      <c r="F19" s="12"/>
      <c r="G19" s="16">
        <f t="shared" si="0"/>
        <v>209592.72</v>
      </c>
      <c r="H19" s="12"/>
      <c r="I19" s="72"/>
      <c r="J19" s="5"/>
    </row>
    <row r="20" spans="1:10" s="2" customFormat="1" ht="25.5" customHeight="1">
      <c r="A20" s="3" t="s">
        <v>65</v>
      </c>
      <c r="B20" s="3" t="s">
        <v>66</v>
      </c>
      <c r="C20" s="3" t="s">
        <v>68</v>
      </c>
      <c r="D20" s="3" t="s">
        <v>69</v>
      </c>
      <c r="E20" s="9">
        <v>19033.19</v>
      </c>
      <c r="F20" s="12"/>
      <c r="G20" s="16">
        <f t="shared" si="0"/>
        <v>19033.19</v>
      </c>
      <c r="H20" s="16">
        <f>G20</f>
        <v>19033.19</v>
      </c>
      <c r="I20" s="72">
        <f>H20/1000</f>
        <v>19.033189999999998</v>
      </c>
      <c r="J20" s="5"/>
    </row>
    <row r="21" spans="1:10" s="2" customFormat="1" ht="25.5" customHeight="1">
      <c r="A21" s="3" t="s">
        <v>65</v>
      </c>
      <c r="B21" s="3" t="s">
        <v>66</v>
      </c>
      <c r="C21" s="3" t="s">
        <v>32</v>
      </c>
      <c r="D21" s="3" t="s">
        <v>33</v>
      </c>
      <c r="E21" s="9">
        <v>5146042.87</v>
      </c>
      <c r="F21" s="12">
        <v>87614.61</v>
      </c>
      <c r="G21" s="16">
        <f t="shared" si="0"/>
        <v>5058428.26</v>
      </c>
      <c r="H21" s="16">
        <f>G21+G22+G23+G24</f>
        <v>5709790.779999999</v>
      </c>
      <c r="I21" s="72">
        <f>H21/1000</f>
        <v>5709.790779999999</v>
      </c>
      <c r="J21" s="5"/>
    </row>
    <row r="22" spans="1:10" s="2" customFormat="1" ht="25.5" customHeight="1">
      <c r="A22" s="3" t="s">
        <v>61</v>
      </c>
      <c r="B22" s="3" t="s">
        <v>62</v>
      </c>
      <c r="C22" s="3" t="s">
        <v>32</v>
      </c>
      <c r="D22" s="3" t="s">
        <v>33</v>
      </c>
      <c r="E22" s="9">
        <v>425782.14</v>
      </c>
      <c r="F22" s="12"/>
      <c r="G22" s="16">
        <f t="shared" si="0"/>
        <v>425782.14</v>
      </c>
      <c r="H22" s="12"/>
      <c r="I22" s="72"/>
      <c r="J22" s="5"/>
    </row>
    <row r="23" spans="1:10" s="2" customFormat="1" ht="25.5" customHeight="1">
      <c r="A23" s="3" t="s">
        <v>28</v>
      </c>
      <c r="B23" s="3" t="s">
        <v>29</v>
      </c>
      <c r="C23" s="3" t="s">
        <v>32</v>
      </c>
      <c r="D23" s="3" t="s">
        <v>33</v>
      </c>
      <c r="E23" s="9">
        <v>83822.21</v>
      </c>
      <c r="F23" s="12">
        <v>8697.28</v>
      </c>
      <c r="G23" s="16">
        <f t="shared" si="0"/>
        <v>75124.93000000001</v>
      </c>
      <c r="H23" s="12"/>
      <c r="I23" s="72"/>
      <c r="J23" s="5"/>
    </row>
    <row r="24" spans="1:10" s="2" customFormat="1" ht="25.5" customHeight="1">
      <c r="A24" s="3" t="s">
        <v>70</v>
      </c>
      <c r="B24" s="3" t="s">
        <v>71</v>
      </c>
      <c r="C24" s="3" t="s">
        <v>32</v>
      </c>
      <c r="D24" s="3" t="s">
        <v>33</v>
      </c>
      <c r="E24" s="9">
        <v>157292.07</v>
      </c>
      <c r="F24" s="12">
        <v>6836.62</v>
      </c>
      <c r="G24" s="16">
        <f t="shared" si="0"/>
        <v>150455.45</v>
      </c>
      <c r="H24" s="12"/>
      <c r="I24" s="72"/>
      <c r="J24" s="5"/>
    </row>
    <row r="25" spans="1:10" s="2" customFormat="1" ht="25.5" customHeight="1">
      <c r="A25" s="3" t="s">
        <v>65</v>
      </c>
      <c r="B25" s="3" t="s">
        <v>66</v>
      </c>
      <c r="C25" s="8" t="s">
        <v>82</v>
      </c>
      <c r="D25" s="3" t="s">
        <v>33</v>
      </c>
      <c r="E25" s="9">
        <v>7704520.36</v>
      </c>
      <c r="F25" s="12">
        <v>74083.96</v>
      </c>
      <c r="G25" s="16">
        <f t="shared" si="0"/>
        <v>7630436.4</v>
      </c>
      <c r="H25" s="16">
        <f>G25+G26+G27</f>
        <v>9773881.920000002</v>
      </c>
      <c r="I25" s="72">
        <f>H25/1000</f>
        <v>9773.881920000002</v>
      </c>
      <c r="J25" s="5"/>
    </row>
    <row r="26" spans="1:10" s="2" customFormat="1" ht="25.5" customHeight="1">
      <c r="A26" s="3" t="s">
        <v>61</v>
      </c>
      <c r="B26" s="3" t="s">
        <v>62</v>
      </c>
      <c r="C26" s="8" t="s">
        <v>82</v>
      </c>
      <c r="D26" s="3" t="s">
        <v>33</v>
      </c>
      <c r="E26" s="9">
        <v>1626769.64</v>
      </c>
      <c r="F26" s="12"/>
      <c r="G26" s="16">
        <f t="shared" si="0"/>
        <v>1626769.64</v>
      </c>
      <c r="H26" s="12"/>
      <c r="I26" s="72"/>
      <c r="J26" s="5"/>
    </row>
    <row r="27" spans="1:10" s="2" customFormat="1" ht="25.5" customHeight="1">
      <c r="A27" s="3" t="s">
        <v>70</v>
      </c>
      <c r="B27" s="3" t="s">
        <v>71</v>
      </c>
      <c r="C27" s="8" t="s">
        <v>82</v>
      </c>
      <c r="D27" s="3" t="s">
        <v>33</v>
      </c>
      <c r="E27" s="9">
        <v>566885.99</v>
      </c>
      <c r="F27" s="12">
        <v>50210.11</v>
      </c>
      <c r="G27" s="16">
        <f t="shared" si="0"/>
        <v>516675.88</v>
      </c>
      <c r="H27" s="12"/>
      <c r="I27" s="72"/>
      <c r="J27" s="5"/>
    </row>
    <row r="28" spans="1:10" s="2" customFormat="1" ht="25.5" customHeight="1">
      <c r="A28" s="3" t="s">
        <v>8</v>
      </c>
      <c r="B28" s="3" t="s">
        <v>9</v>
      </c>
      <c r="C28" s="3" t="s">
        <v>16</v>
      </c>
      <c r="D28" s="3" t="s">
        <v>17</v>
      </c>
      <c r="E28" s="9">
        <v>2646958.03</v>
      </c>
      <c r="F28" s="12"/>
      <c r="G28" s="16">
        <f t="shared" si="0"/>
        <v>2646958.03</v>
      </c>
      <c r="H28" s="16">
        <f>G28+G29</f>
        <v>4142778.33</v>
      </c>
      <c r="I28" s="72">
        <f>H28/1000</f>
        <v>4142.77833</v>
      </c>
      <c r="J28" s="5"/>
    </row>
    <row r="29" spans="1:10" s="2" customFormat="1" ht="25.5" customHeight="1">
      <c r="A29" s="3" t="s">
        <v>28</v>
      </c>
      <c r="B29" s="3" t="s">
        <v>29</v>
      </c>
      <c r="C29" s="3" t="s">
        <v>16</v>
      </c>
      <c r="D29" s="3" t="s">
        <v>17</v>
      </c>
      <c r="E29" s="9">
        <v>1495820.3</v>
      </c>
      <c r="F29" s="12"/>
      <c r="G29" s="16">
        <f t="shared" si="0"/>
        <v>1495820.3</v>
      </c>
      <c r="H29" s="12"/>
      <c r="I29" s="72"/>
      <c r="J29" s="5"/>
    </row>
    <row r="30" spans="1:10" s="2" customFormat="1" ht="25.5" customHeight="1">
      <c r="A30" s="3" t="s">
        <v>57</v>
      </c>
      <c r="B30" s="3" t="s">
        <v>58</v>
      </c>
      <c r="C30" s="8" t="s">
        <v>81</v>
      </c>
      <c r="D30" s="3" t="s">
        <v>60</v>
      </c>
      <c r="E30" s="13">
        <v>1647968.25</v>
      </c>
      <c r="F30" s="14"/>
      <c r="G30" s="16">
        <f t="shared" si="0"/>
        <v>1647968.25</v>
      </c>
      <c r="H30" s="71">
        <f>G30</f>
        <v>1647968.25</v>
      </c>
      <c r="I30" s="72">
        <f>H30/1000</f>
        <v>1647.96825</v>
      </c>
      <c r="J30" s="5"/>
    </row>
    <row r="31" spans="5:10" ht="18.75" customHeight="1">
      <c r="E31" s="15">
        <f>SUM(E5:E30)</f>
        <v>25306314.540000003</v>
      </c>
      <c r="F31" s="15">
        <f>SUM(F5:F30)</f>
        <v>227442.58000000002</v>
      </c>
      <c r="G31" s="15">
        <f>SUM(G5:G30)</f>
        <v>25078871.96</v>
      </c>
      <c r="H31" s="15">
        <f>SUM(H5:H30)</f>
        <v>25078871.96</v>
      </c>
      <c r="I31" s="15">
        <f>SUM(I5:I30)</f>
        <v>25078.871960000004</v>
      </c>
      <c r="J31" s="18"/>
    </row>
    <row r="32" ht="12.75">
      <c r="G32" s="73"/>
    </row>
    <row r="33" ht="12.75">
      <c r="A33" s="4" t="s">
        <v>74</v>
      </c>
    </row>
    <row r="34" spans="1:10" s="2" customFormat="1" ht="48">
      <c r="A34" s="1" t="s">
        <v>2</v>
      </c>
      <c r="B34" s="1" t="s">
        <v>3</v>
      </c>
      <c r="C34" s="1" t="s">
        <v>0</v>
      </c>
      <c r="D34" s="68" t="s">
        <v>1</v>
      </c>
      <c r="E34" s="7" t="s">
        <v>77</v>
      </c>
      <c r="F34" s="7" t="s">
        <v>78</v>
      </c>
      <c r="G34" s="7" t="s">
        <v>79</v>
      </c>
      <c r="H34" s="7" t="s">
        <v>80</v>
      </c>
      <c r="I34" s="7" t="s">
        <v>76</v>
      </c>
      <c r="J34" s="5"/>
    </row>
    <row r="35" spans="1:10" s="2" customFormat="1" ht="25.5" customHeight="1">
      <c r="A35" s="3" t="s">
        <v>8</v>
      </c>
      <c r="B35" s="3" t="s">
        <v>9</v>
      </c>
      <c r="C35" s="3" t="s">
        <v>22</v>
      </c>
      <c r="D35" s="69" t="s">
        <v>23</v>
      </c>
      <c r="E35" s="70">
        <v>310561.5</v>
      </c>
      <c r="F35" s="12"/>
      <c r="G35" s="16">
        <f>E35-F35</f>
        <v>310561.5</v>
      </c>
      <c r="H35" s="16">
        <f>G35+G36</f>
        <v>400309.5</v>
      </c>
      <c r="I35" s="72">
        <f>H35/1000</f>
        <v>400.3095</v>
      </c>
      <c r="J35" s="5"/>
    </row>
    <row r="36" spans="1:10" s="2" customFormat="1" ht="25.5" customHeight="1">
      <c r="A36" s="3" t="s">
        <v>28</v>
      </c>
      <c r="B36" s="3" t="s">
        <v>29</v>
      </c>
      <c r="C36" s="3" t="s">
        <v>22</v>
      </c>
      <c r="D36" s="69" t="s">
        <v>23</v>
      </c>
      <c r="E36" s="70">
        <v>89748</v>
      </c>
      <c r="F36" s="12"/>
      <c r="G36" s="16">
        <f aca="true" t="shared" si="1" ref="G36:G45">E36-F36</f>
        <v>89748</v>
      </c>
      <c r="H36" s="12"/>
      <c r="I36" s="72"/>
      <c r="J36" s="5"/>
    </row>
    <row r="37" spans="1:10" s="2" customFormat="1" ht="25.5" customHeight="1">
      <c r="A37" s="3" t="s">
        <v>57</v>
      </c>
      <c r="B37" s="3" t="s">
        <v>58</v>
      </c>
      <c r="C37" s="3" t="s">
        <v>24</v>
      </c>
      <c r="D37" s="69" t="s">
        <v>25</v>
      </c>
      <c r="E37" s="70">
        <v>185084.8</v>
      </c>
      <c r="F37" s="12"/>
      <c r="G37" s="16">
        <f t="shared" si="1"/>
        <v>185084.8</v>
      </c>
      <c r="H37" s="16">
        <f>G37+G38+G39</f>
        <v>348927.8</v>
      </c>
      <c r="I37" s="72">
        <f>H37/1000</f>
        <v>348.9278</v>
      </c>
      <c r="J37" s="5"/>
    </row>
    <row r="38" spans="1:10" s="2" customFormat="1" ht="25.5" customHeight="1">
      <c r="A38" s="3" t="s">
        <v>8</v>
      </c>
      <c r="B38" s="3" t="s">
        <v>9</v>
      </c>
      <c r="C38" s="3" t="s">
        <v>24</v>
      </c>
      <c r="D38" s="69" t="s">
        <v>25</v>
      </c>
      <c r="E38" s="70">
        <v>141943</v>
      </c>
      <c r="F38" s="12"/>
      <c r="G38" s="16">
        <f t="shared" si="1"/>
        <v>141943</v>
      </c>
      <c r="H38" s="12"/>
      <c r="I38" s="72"/>
      <c r="J38" s="5"/>
    </row>
    <row r="39" spans="1:10" s="2" customFormat="1" ht="25.5" customHeight="1">
      <c r="A39" s="3" t="s">
        <v>50</v>
      </c>
      <c r="B39" s="3" t="s">
        <v>51</v>
      </c>
      <c r="C39" s="3" t="s">
        <v>24</v>
      </c>
      <c r="D39" s="69" t="s">
        <v>25</v>
      </c>
      <c r="E39" s="70">
        <v>21900</v>
      </c>
      <c r="F39" s="12"/>
      <c r="G39" s="16">
        <f t="shared" si="1"/>
        <v>21900</v>
      </c>
      <c r="H39" s="12"/>
      <c r="I39" s="72"/>
      <c r="J39" s="5"/>
    </row>
    <row r="40" spans="1:10" s="2" customFormat="1" ht="25.5" customHeight="1">
      <c r="A40" s="3" t="s">
        <v>34</v>
      </c>
      <c r="B40" s="3" t="s">
        <v>35</v>
      </c>
      <c r="C40" s="3" t="s">
        <v>26</v>
      </c>
      <c r="D40" s="69" t="s">
        <v>27</v>
      </c>
      <c r="E40" s="70">
        <v>1794595.56</v>
      </c>
      <c r="F40" s="12"/>
      <c r="G40" s="16">
        <f t="shared" si="1"/>
        <v>1794595.56</v>
      </c>
      <c r="H40" s="16">
        <f>G40+G41</f>
        <v>2015002.4000000001</v>
      </c>
      <c r="I40" s="72">
        <f>H40/1000</f>
        <v>2015.0024</v>
      </c>
      <c r="J40" s="5"/>
    </row>
    <row r="41" spans="1:10" s="2" customFormat="1" ht="25.5" customHeight="1">
      <c r="A41" s="3" t="s">
        <v>8</v>
      </c>
      <c r="B41" s="3" t="s">
        <v>9</v>
      </c>
      <c r="C41" s="3" t="s">
        <v>26</v>
      </c>
      <c r="D41" s="69" t="s">
        <v>27</v>
      </c>
      <c r="E41" s="70">
        <v>220406.84</v>
      </c>
      <c r="F41" s="12"/>
      <c r="G41" s="16">
        <f t="shared" si="1"/>
        <v>220406.84</v>
      </c>
      <c r="H41" s="12"/>
      <c r="I41" s="72"/>
      <c r="J41" s="5"/>
    </row>
    <row r="42" spans="1:10" s="2" customFormat="1" ht="25.5" customHeight="1">
      <c r="A42" s="3" t="s">
        <v>57</v>
      </c>
      <c r="B42" s="3" t="s">
        <v>58</v>
      </c>
      <c r="C42" s="3" t="s">
        <v>55</v>
      </c>
      <c r="D42" s="69" t="s">
        <v>56</v>
      </c>
      <c r="E42" s="70">
        <v>1026929.2</v>
      </c>
      <c r="F42" s="12"/>
      <c r="G42" s="16">
        <f t="shared" si="1"/>
        <v>1026929.2</v>
      </c>
      <c r="H42" s="74">
        <f>G42</f>
        <v>1026929.2</v>
      </c>
      <c r="I42" s="72">
        <f>H42/1000</f>
        <v>1026.9292</v>
      </c>
      <c r="J42" s="5"/>
    </row>
    <row r="43" spans="1:10" s="2" customFormat="1" ht="25.5" customHeight="1">
      <c r="A43" s="3" t="s">
        <v>65</v>
      </c>
      <c r="B43" s="3" t="s">
        <v>66</v>
      </c>
      <c r="C43" s="3" t="s">
        <v>63</v>
      </c>
      <c r="D43" s="69" t="s">
        <v>64</v>
      </c>
      <c r="E43" s="70">
        <v>29250</v>
      </c>
      <c r="F43" s="12"/>
      <c r="G43" s="16">
        <f t="shared" si="1"/>
        <v>29250</v>
      </c>
      <c r="H43" s="16">
        <f>G43</f>
        <v>29250</v>
      </c>
      <c r="I43" s="72">
        <f>H43/1000</f>
        <v>29.25</v>
      </c>
      <c r="J43" s="5"/>
    </row>
    <row r="44" spans="1:10" s="2" customFormat="1" ht="25.5" customHeight="1">
      <c r="A44" s="3" t="s">
        <v>50</v>
      </c>
      <c r="B44" s="3" t="s">
        <v>51</v>
      </c>
      <c r="C44" s="3" t="s">
        <v>53</v>
      </c>
      <c r="D44" s="69" t="s">
        <v>54</v>
      </c>
      <c r="E44" s="70">
        <v>645670</v>
      </c>
      <c r="F44" s="12"/>
      <c r="G44" s="16">
        <f t="shared" si="1"/>
        <v>645670</v>
      </c>
      <c r="H44" s="16">
        <f>G44</f>
        <v>645670</v>
      </c>
      <c r="I44" s="72">
        <f>H44/1000</f>
        <v>645.67</v>
      </c>
      <c r="J44" s="5"/>
    </row>
    <row r="45" spans="1:10" s="2" customFormat="1" ht="25.5" customHeight="1">
      <c r="A45" s="3" t="s">
        <v>28</v>
      </c>
      <c r="B45" s="3" t="s">
        <v>29</v>
      </c>
      <c r="C45" s="3" t="s">
        <v>30</v>
      </c>
      <c r="D45" s="69" t="s">
        <v>31</v>
      </c>
      <c r="E45" s="70">
        <v>3970</v>
      </c>
      <c r="F45" s="12"/>
      <c r="G45" s="16">
        <f t="shared" si="1"/>
        <v>3970</v>
      </c>
      <c r="H45" s="16">
        <f>G45</f>
        <v>3970</v>
      </c>
      <c r="I45" s="72">
        <f>H45/1000</f>
        <v>3.97</v>
      </c>
      <c r="J45" s="5"/>
    </row>
    <row r="46" spans="5:9" ht="21.75" customHeight="1">
      <c r="E46" s="15">
        <f>SUM(E35:E45)</f>
        <v>4470058.9</v>
      </c>
      <c r="F46" s="15">
        <f>SUM(F35:F45)</f>
        <v>0</v>
      </c>
      <c r="G46" s="15">
        <f>SUM(G35:G45)</f>
        <v>4470058.9</v>
      </c>
      <c r="H46" s="15">
        <f>SUM(H35:H45)</f>
        <v>4470058.9</v>
      </c>
      <c r="I46" s="15">
        <f>SUM(I35:I45)</f>
        <v>4470.0589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L1" sqref="L1:L16384"/>
    </sheetView>
  </sheetViews>
  <sheetFormatPr defaultColWidth="8.8515625" defaultRowHeight="12.75" outlineLevelCol="1"/>
  <cols>
    <col min="1" max="1" width="12.00390625" style="19" customWidth="1"/>
    <col min="2" max="2" width="9.00390625" style="19" customWidth="1"/>
    <col min="3" max="3" width="37.28125" style="19" customWidth="1"/>
    <col min="4" max="4" width="36.7109375" style="19" customWidth="1"/>
    <col min="5" max="6" width="8.8515625" style="19" customWidth="1"/>
    <col min="7" max="7" width="10.7109375" style="19" customWidth="1"/>
    <col min="8" max="9" width="13.7109375" style="19" hidden="1" customWidth="1" outlineLevel="1"/>
    <col min="10" max="10" width="13.7109375" style="19" customWidth="1" collapsed="1"/>
    <col min="11" max="11" width="11.57421875" style="21" customWidth="1"/>
    <col min="12" max="12" width="19.140625" style="22" hidden="1" customWidth="1" outlineLevel="1"/>
    <col min="13" max="13" width="23.8515625" style="19" customWidth="1" collapsed="1"/>
    <col min="14" max="16384" width="8.8515625" style="19" customWidth="1"/>
  </cols>
  <sheetData>
    <row r="1" ht="12">
      <c r="C1" s="20">
        <v>45170</v>
      </c>
    </row>
    <row r="2" ht="12">
      <c r="C2" s="21" t="s">
        <v>83</v>
      </c>
    </row>
    <row r="3" spans="1:12" s="29" customFormat="1" ht="36">
      <c r="A3" s="23" t="s">
        <v>84</v>
      </c>
      <c r="B3" s="23" t="s">
        <v>85</v>
      </c>
      <c r="C3" s="23" t="s">
        <v>86</v>
      </c>
      <c r="D3" s="23" t="s">
        <v>87</v>
      </c>
      <c r="E3" s="24" t="s">
        <v>4</v>
      </c>
      <c r="F3" s="23" t="s">
        <v>5</v>
      </c>
      <c r="G3" s="25" t="s">
        <v>88</v>
      </c>
      <c r="H3" s="25" t="s">
        <v>77</v>
      </c>
      <c r="I3" s="26" t="s">
        <v>75</v>
      </c>
      <c r="J3" s="26" t="s">
        <v>125</v>
      </c>
      <c r="K3" s="27" t="s">
        <v>89</v>
      </c>
      <c r="L3" s="28"/>
    </row>
    <row r="4" spans="1:13" s="29" customFormat="1" ht="36">
      <c r="A4" s="30" t="s">
        <v>90</v>
      </c>
      <c r="B4" s="31" t="s">
        <v>65</v>
      </c>
      <c r="C4" s="31" t="s">
        <v>66</v>
      </c>
      <c r="D4" s="32" t="s">
        <v>91</v>
      </c>
      <c r="E4" s="33" t="s">
        <v>92</v>
      </c>
      <c r="F4" s="33" t="s">
        <v>93</v>
      </c>
      <c r="G4" s="31" t="s">
        <v>11</v>
      </c>
      <c r="H4" s="34">
        <v>703288</v>
      </c>
      <c r="I4" s="34">
        <f>3200</f>
        <v>3200</v>
      </c>
      <c r="J4" s="34">
        <f>H4-I4</f>
        <v>700088</v>
      </c>
      <c r="K4" s="35">
        <f>J4/1000</f>
        <v>700.088</v>
      </c>
      <c r="L4" s="36"/>
      <c r="M4" s="37"/>
    </row>
    <row r="5" spans="1:12" s="29" customFormat="1" ht="36">
      <c r="A5" s="30" t="s">
        <v>90</v>
      </c>
      <c r="B5" s="31" t="s">
        <v>70</v>
      </c>
      <c r="C5" s="38" t="s">
        <v>71</v>
      </c>
      <c r="D5" s="39" t="s">
        <v>91</v>
      </c>
      <c r="E5" s="33">
        <v>3691</v>
      </c>
      <c r="F5" s="33">
        <v>2018</v>
      </c>
      <c r="G5" s="31" t="s">
        <v>11</v>
      </c>
      <c r="H5" s="40">
        <v>647040</v>
      </c>
      <c r="I5" s="40">
        <f>12160+640</f>
        <v>12800</v>
      </c>
      <c r="J5" s="34">
        <f>H5-I5</f>
        <v>634240</v>
      </c>
      <c r="K5" s="35">
        <f>J5/1000</f>
        <v>634.24</v>
      </c>
      <c r="L5" s="36" t="s">
        <v>126</v>
      </c>
    </row>
    <row r="6" spans="1:12" s="29" customFormat="1" ht="36">
      <c r="A6" s="39" t="s">
        <v>90</v>
      </c>
      <c r="B6" s="41" t="s">
        <v>94</v>
      </c>
      <c r="C6" s="41" t="s">
        <v>95</v>
      </c>
      <c r="D6" s="39" t="s">
        <v>91</v>
      </c>
      <c r="E6" s="33">
        <v>4050</v>
      </c>
      <c r="F6" s="42">
        <v>2023</v>
      </c>
      <c r="G6" s="31" t="s">
        <v>11</v>
      </c>
      <c r="H6" s="43">
        <v>858240</v>
      </c>
      <c r="I6" s="40"/>
      <c r="J6" s="34">
        <f>H6-I6</f>
        <v>858240</v>
      </c>
      <c r="K6" s="35">
        <f>J6/1000</f>
        <v>858.24</v>
      </c>
      <c r="L6" s="28"/>
    </row>
    <row r="7" spans="2:12" s="21" customFormat="1" ht="21" customHeight="1">
      <c r="B7" s="44"/>
      <c r="C7" s="44"/>
      <c r="D7" s="45" t="s">
        <v>96</v>
      </c>
      <c r="E7" s="46"/>
      <c r="F7" s="46"/>
      <c r="G7" s="46"/>
      <c r="H7" s="47">
        <f>SUM(H4:H6)</f>
        <v>2208568</v>
      </c>
      <c r="I7" s="47">
        <f>SUM(I4:I6)</f>
        <v>16000</v>
      </c>
      <c r="J7" s="47">
        <f>SUM(J4:J6)</f>
        <v>2192568</v>
      </c>
      <c r="K7" s="47">
        <f>SUM(K4:K6)</f>
        <v>2192.568</v>
      </c>
      <c r="L7" s="48"/>
    </row>
    <row r="8" spans="4:10" ht="21" customHeight="1">
      <c r="D8" s="49"/>
      <c r="H8" s="50"/>
      <c r="I8" s="50"/>
      <c r="J8" s="50"/>
    </row>
    <row r="9" ht="21" customHeight="1">
      <c r="C9" s="21" t="s">
        <v>97</v>
      </c>
    </row>
    <row r="10" spans="1:12" s="29" customFormat="1" ht="50.25" customHeight="1">
      <c r="A10" s="24" t="s">
        <v>84</v>
      </c>
      <c r="B10" s="24" t="s">
        <v>85</v>
      </c>
      <c r="C10" s="24" t="s">
        <v>86</v>
      </c>
      <c r="D10" s="24" t="s">
        <v>87</v>
      </c>
      <c r="E10" s="24" t="s">
        <v>4</v>
      </c>
      <c r="F10" s="24" t="s">
        <v>5</v>
      </c>
      <c r="G10" s="24" t="s">
        <v>88</v>
      </c>
      <c r="H10" s="25" t="s">
        <v>77</v>
      </c>
      <c r="I10" s="51" t="s">
        <v>75</v>
      </c>
      <c r="J10" s="51" t="s">
        <v>125</v>
      </c>
      <c r="K10" s="52" t="s">
        <v>89</v>
      </c>
      <c r="L10" s="28"/>
    </row>
    <row r="11" spans="1:12" s="29" customFormat="1" ht="37.5" customHeight="1">
      <c r="A11" s="31" t="s">
        <v>98</v>
      </c>
      <c r="B11" s="31" t="s">
        <v>65</v>
      </c>
      <c r="C11" s="31" t="s">
        <v>66</v>
      </c>
      <c r="D11" s="31" t="s">
        <v>99</v>
      </c>
      <c r="E11" s="31" t="s">
        <v>67</v>
      </c>
      <c r="F11" s="31" t="s">
        <v>93</v>
      </c>
      <c r="G11" s="31" t="s">
        <v>11</v>
      </c>
      <c r="H11" s="40">
        <v>101935.5</v>
      </c>
      <c r="I11" s="40"/>
      <c r="J11" s="34">
        <f>H11-I11</f>
        <v>101935.5</v>
      </c>
      <c r="K11" s="35">
        <f>J11/1000</f>
        <v>101.9355</v>
      </c>
      <c r="L11" s="28"/>
    </row>
    <row r="12" spans="1:11" ht="24.75" customHeight="1">
      <c r="A12" s="53" t="s">
        <v>100</v>
      </c>
      <c r="B12" s="53" t="s">
        <v>50</v>
      </c>
      <c r="C12" s="53" t="s">
        <v>51</v>
      </c>
      <c r="D12" s="53" t="s">
        <v>101</v>
      </c>
      <c r="E12" s="53" t="s">
        <v>52</v>
      </c>
      <c r="F12" s="53" t="s">
        <v>10</v>
      </c>
      <c r="G12" s="31" t="s">
        <v>11</v>
      </c>
      <c r="H12" s="54">
        <v>657000</v>
      </c>
      <c r="I12" s="55"/>
      <c r="J12" s="34">
        <f>H12-I12</f>
        <v>657000</v>
      </c>
      <c r="K12" s="35">
        <f>J12/1000</f>
        <v>657</v>
      </c>
    </row>
    <row r="13" spans="2:11" ht="24.75" customHeight="1">
      <c r="B13" s="44"/>
      <c r="C13" s="44"/>
      <c r="D13" s="45" t="s">
        <v>96</v>
      </c>
      <c r="E13" s="46"/>
      <c r="F13" s="46"/>
      <c r="G13" s="46"/>
      <c r="H13" s="47">
        <f>H11+H12</f>
        <v>758935.5</v>
      </c>
      <c r="I13" s="47">
        <f>I11+I12</f>
        <v>0</v>
      </c>
      <c r="J13" s="47">
        <f>J11+J12</f>
        <v>758935.5</v>
      </c>
      <c r="K13" s="47">
        <f>K11+K12</f>
        <v>758.9355</v>
      </c>
    </row>
    <row r="14" spans="3:10" ht="24.75" customHeight="1">
      <c r="C14" s="21" t="s">
        <v>102</v>
      </c>
      <c r="H14" s="56"/>
      <c r="J14" s="56"/>
    </row>
    <row r="15" spans="1:12" s="29" customFormat="1" ht="44.25" customHeight="1">
      <c r="A15" s="23" t="s">
        <v>103</v>
      </c>
      <c r="B15" s="24" t="s">
        <v>2</v>
      </c>
      <c r="C15" s="24" t="s">
        <v>3</v>
      </c>
      <c r="D15" s="24" t="s">
        <v>104</v>
      </c>
      <c r="E15" s="24" t="s">
        <v>105</v>
      </c>
      <c r="F15" s="24" t="s">
        <v>106</v>
      </c>
      <c r="G15" s="24" t="s">
        <v>88</v>
      </c>
      <c r="H15" s="25" t="s">
        <v>77</v>
      </c>
      <c r="I15" s="51" t="s">
        <v>75</v>
      </c>
      <c r="J15" s="51" t="s">
        <v>125</v>
      </c>
      <c r="K15" s="27" t="s">
        <v>89</v>
      </c>
      <c r="L15" s="28"/>
    </row>
    <row r="16" spans="1:12" s="29" customFormat="1" ht="24">
      <c r="A16" s="30" t="s">
        <v>107</v>
      </c>
      <c r="B16" s="31" t="s">
        <v>65</v>
      </c>
      <c r="C16" s="31" t="s">
        <v>66</v>
      </c>
      <c r="D16" s="31" t="s">
        <v>108</v>
      </c>
      <c r="E16" s="31" t="s">
        <v>109</v>
      </c>
      <c r="F16" s="31" t="s">
        <v>93</v>
      </c>
      <c r="G16" s="31" t="s">
        <v>110</v>
      </c>
      <c r="H16" s="40">
        <v>0</v>
      </c>
      <c r="I16" s="40"/>
      <c r="J16" s="34">
        <f>H16-I16</f>
        <v>0</v>
      </c>
      <c r="K16" s="57">
        <f>J16/1000</f>
        <v>0</v>
      </c>
      <c r="L16" s="28"/>
    </row>
    <row r="17" spans="1:12" s="29" customFormat="1" ht="24">
      <c r="A17" s="30" t="s">
        <v>107</v>
      </c>
      <c r="B17" s="31" t="s">
        <v>111</v>
      </c>
      <c r="C17" s="31" t="s">
        <v>71</v>
      </c>
      <c r="D17" s="31" t="s">
        <v>108</v>
      </c>
      <c r="E17" s="31" t="s">
        <v>112</v>
      </c>
      <c r="F17" s="31" t="s">
        <v>93</v>
      </c>
      <c r="G17" s="31" t="s">
        <v>110</v>
      </c>
      <c r="H17" s="40">
        <v>472000</v>
      </c>
      <c r="I17" s="40"/>
      <c r="J17" s="34">
        <f>H17-I17</f>
        <v>472000</v>
      </c>
      <c r="K17" s="57">
        <f>J17/1000</f>
        <v>472</v>
      </c>
      <c r="L17" s="28"/>
    </row>
    <row r="18" spans="1:12" s="21" customFormat="1" ht="25.5" customHeight="1">
      <c r="A18" s="58"/>
      <c r="B18" s="44"/>
      <c r="C18" s="44"/>
      <c r="D18" s="45" t="s">
        <v>96</v>
      </c>
      <c r="E18" s="44"/>
      <c r="F18" s="44"/>
      <c r="G18" s="44"/>
      <c r="H18" s="59">
        <f>SUM(H16:H17)</f>
        <v>472000</v>
      </c>
      <c r="I18" s="59">
        <f>SUM(I16:I17)</f>
        <v>0</v>
      </c>
      <c r="J18" s="59">
        <f>SUM(J16:J17)</f>
        <v>472000</v>
      </c>
      <c r="K18" s="60">
        <f>SUM(K16:K17)</f>
        <v>472</v>
      </c>
      <c r="L18" s="61"/>
    </row>
    <row r="19" spans="1:11" ht="25.5" customHeight="1">
      <c r="A19" s="62"/>
      <c r="B19" s="62"/>
      <c r="C19" s="62"/>
      <c r="D19" s="62"/>
      <c r="E19" s="62"/>
      <c r="F19" s="62"/>
      <c r="G19" s="62"/>
      <c r="H19" s="63"/>
      <c r="I19" s="63"/>
      <c r="J19" s="63"/>
      <c r="K19" s="64"/>
    </row>
    <row r="20" spans="1:11" ht="25.5" customHeight="1">
      <c r="A20" s="65"/>
      <c r="B20" s="62"/>
      <c r="C20" s="66" t="s">
        <v>113</v>
      </c>
      <c r="D20" s="62"/>
      <c r="E20" s="62"/>
      <c r="F20" s="62"/>
      <c r="G20" s="62"/>
      <c r="H20" s="63"/>
      <c r="I20" s="63"/>
      <c r="J20" s="63"/>
      <c r="K20" s="64"/>
    </row>
    <row r="21" spans="1:12" s="29" customFormat="1" ht="36">
      <c r="A21" s="25" t="s">
        <v>103</v>
      </c>
      <c r="B21" s="26" t="s">
        <v>2</v>
      </c>
      <c r="C21" s="26" t="s">
        <v>3</v>
      </c>
      <c r="D21" s="26" t="s">
        <v>104</v>
      </c>
      <c r="E21" s="26" t="s">
        <v>105</v>
      </c>
      <c r="F21" s="26" t="s">
        <v>106</v>
      </c>
      <c r="G21" s="26" t="s">
        <v>88</v>
      </c>
      <c r="H21" s="25" t="s">
        <v>77</v>
      </c>
      <c r="I21" s="51" t="s">
        <v>75</v>
      </c>
      <c r="J21" s="51" t="s">
        <v>125</v>
      </c>
      <c r="K21" s="27" t="s">
        <v>89</v>
      </c>
      <c r="L21" s="28"/>
    </row>
    <row r="22" spans="1:12" s="29" customFormat="1" ht="24">
      <c r="A22" s="30" t="s">
        <v>107</v>
      </c>
      <c r="B22" s="31" t="s">
        <v>114</v>
      </c>
      <c r="C22" s="31" t="s">
        <v>115</v>
      </c>
      <c r="D22" s="31" t="s">
        <v>108</v>
      </c>
      <c r="E22" s="31" t="s">
        <v>116</v>
      </c>
      <c r="F22" s="31" t="s">
        <v>93</v>
      </c>
      <c r="G22" s="31" t="s">
        <v>110</v>
      </c>
      <c r="H22" s="40">
        <v>3268</v>
      </c>
      <c r="I22" s="40"/>
      <c r="J22" s="34">
        <f>H22-I22</f>
        <v>3268</v>
      </c>
      <c r="K22" s="57">
        <f>J22/1000</f>
        <v>3.268</v>
      </c>
      <c r="L22" s="28"/>
    </row>
    <row r="23" spans="1:12" s="29" customFormat="1" ht="26.25" customHeight="1">
      <c r="A23" s="30" t="s">
        <v>107</v>
      </c>
      <c r="B23" s="31">
        <v>27349291</v>
      </c>
      <c r="C23" s="31" t="s">
        <v>117</v>
      </c>
      <c r="D23" s="31" t="s">
        <v>108</v>
      </c>
      <c r="E23" s="67">
        <v>3759</v>
      </c>
      <c r="F23" s="67">
        <v>2019</v>
      </c>
      <c r="G23" s="31" t="s">
        <v>110</v>
      </c>
      <c r="H23" s="34">
        <v>304</v>
      </c>
      <c r="I23" s="34"/>
      <c r="J23" s="34">
        <f>H23-I23</f>
        <v>304</v>
      </c>
      <c r="K23" s="57">
        <f>J23/1000</f>
        <v>0.304</v>
      </c>
      <c r="L23" s="28"/>
    </row>
    <row r="24" spans="1:12" s="29" customFormat="1" ht="24">
      <c r="A24" s="30" t="s">
        <v>107</v>
      </c>
      <c r="B24" s="31" t="s">
        <v>118</v>
      </c>
      <c r="C24" s="31" t="s">
        <v>119</v>
      </c>
      <c r="D24" s="31" t="s">
        <v>108</v>
      </c>
      <c r="E24" s="31" t="s">
        <v>120</v>
      </c>
      <c r="F24" s="31" t="s">
        <v>93</v>
      </c>
      <c r="G24" s="31" t="s">
        <v>110</v>
      </c>
      <c r="H24" s="34">
        <v>912</v>
      </c>
      <c r="I24" s="34"/>
      <c r="J24" s="34">
        <f>H24-I24</f>
        <v>912</v>
      </c>
      <c r="K24" s="57">
        <f>J24/1000</f>
        <v>0.912</v>
      </c>
      <c r="L24" s="28"/>
    </row>
    <row r="25" spans="1:12" s="29" customFormat="1" ht="24">
      <c r="A25" s="30" t="s">
        <v>107</v>
      </c>
      <c r="B25" s="31" t="s">
        <v>121</v>
      </c>
      <c r="C25" s="31" t="s">
        <v>122</v>
      </c>
      <c r="D25" s="31" t="s">
        <v>108</v>
      </c>
      <c r="E25" s="31" t="s">
        <v>120</v>
      </c>
      <c r="F25" s="31" t="s">
        <v>93</v>
      </c>
      <c r="G25" s="31" t="s">
        <v>110</v>
      </c>
      <c r="H25" s="34">
        <v>4256</v>
      </c>
      <c r="I25" s="34"/>
      <c r="J25" s="34">
        <f>H25-I25</f>
        <v>4256</v>
      </c>
      <c r="K25" s="57">
        <f>J25/1000</f>
        <v>4.256</v>
      </c>
      <c r="L25" s="28"/>
    </row>
    <row r="26" spans="1:12" s="29" customFormat="1" ht="24">
      <c r="A26" s="30" t="s">
        <v>123</v>
      </c>
      <c r="B26" s="31">
        <v>22980746</v>
      </c>
      <c r="C26" s="31" t="s">
        <v>124</v>
      </c>
      <c r="D26" s="31" t="s">
        <v>108</v>
      </c>
      <c r="E26" s="67">
        <v>2582</v>
      </c>
      <c r="F26" s="67">
        <v>2023</v>
      </c>
      <c r="G26" s="31" t="s">
        <v>110</v>
      </c>
      <c r="H26" s="34">
        <v>0</v>
      </c>
      <c r="I26" s="34"/>
      <c r="J26" s="34">
        <v>760</v>
      </c>
      <c r="K26" s="57">
        <f>J26/1000</f>
        <v>0.76</v>
      </c>
      <c r="L26" s="28"/>
    </row>
    <row r="27" spans="2:12" s="21" customFormat="1" ht="25.5" customHeight="1">
      <c r="B27" s="44"/>
      <c r="C27" s="44"/>
      <c r="D27" s="45" t="s">
        <v>96</v>
      </c>
      <c r="E27" s="44"/>
      <c r="F27" s="44"/>
      <c r="G27" s="44"/>
      <c r="H27" s="46">
        <f>SUM(H22:H26)</f>
        <v>8740</v>
      </c>
      <c r="I27" s="46">
        <f>SUM(I22:I25)</f>
        <v>0</v>
      </c>
      <c r="J27" s="46">
        <f>SUM(J22:J26)</f>
        <v>9500</v>
      </c>
      <c r="K27" s="47">
        <f>SUM(K22:K26)</f>
        <v>9.5</v>
      </c>
      <c r="L27" s="61"/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dcterms:created xsi:type="dcterms:W3CDTF">2023-10-16T12:15:24Z</dcterms:created>
  <dcterms:modified xsi:type="dcterms:W3CDTF">2023-10-17T13:04:51Z</dcterms:modified>
  <cp:category/>
  <cp:version/>
  <cp:contentType/>
  <cp:contentStatus/>
</cp:coreProperties>
</file>